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xr:revisionPtr revIDLastSave="0" documentId="8_{C7CBAAB9-9EF7-494C-9004-C09C8B5C860A}" xr6:coauthVersionLast="47" xr6:coauthVersionMax="47" xr10:uidLastSave="{00000000-0000-0000-0000-000000000000}"/>
  <bookViews>
    <workbookView xWindow="0" yWindow="0" windowWidth="16384" windowHeight="8192" tabRatio="500" activeTab="1" xr2:uid="{00000000-000D-0000-FFFF-FFFF00000000}"/>
  </bookViews>
  <sheets>
    <sheet name="Cost Summary" sheetId="1" r:id="rId1"/>
    <sheet name="Materials Detail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7" i="2" l="1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38" i="2" s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C16" i="1" s="1"/>
  <c r="B7" i="1"/>
  <c r="B16" i="1" s="1"/>
  <c r="C19" i="1" l="1"/>
  <c r="C18" i="1"/>
</calcChain>
</file>

<file path=xl/sharedStrings.xml><?xml version="1.0" encoding="utf-8"?>
<sst xmlns="http://schemas.openxmlformats.org/spreadsheetml/2006/main" count="174" uniqueCount="123">
  <si>
    <t>Synthetic Biology Outreach Toolkit - Cost Summary</t>
  </si>
  <si>
    <t>Per-class consumables = what you re-buy each visit. One-time/reusable items = you buy once and keep. Note: Figures are VERY ROUGH estimates and will vary based on location, store, etc.</t>
  </si>
  <si>
    <t>Class size (students):</t>
  </si>
  <si>
    <t>← change to update per student cost calculation</t>
  </si>
  <si>
    <t>Lesson</t>
  </si>
  <si>
    <t>Per-class consumables ($)</t>
  </si>
  <si>
    <t>One-time / reusable ($)</t>
  </si>
  <si>
    <t>Notes</t>
  </si>
  <si>
    <t>1. Intro: What is Synthetic Biology?</t>
  </si>
  <si>
    <t>Discussion only (no materials)</t>
  </si>
  <si>
    <t>2. Build-a-DNA Double Helix</t>
  </si>
  <si>
    <t>Candy or reusable beads</t>
  </si>
  <si>
    <t>3. Name-in-DNA Bracelets</t>
  </si>
  <si>
    <t>Beads are taken home</t>
  </si>
  <si>
    <t>4. Strawberry DNA Extraction</t>
  </si>
  <si>
    <t>Chill the alcohol first</t>
  </si>
  <si>
    <t>5. Monster Genetics</t>
  </si>
  <si>
    <t>Mostly printing + glue</t>
  </si>
  <si>
    <t>6. CRISPR Cut-and-Paste</t>
  </si>
  <si>
    <t>Just paper, scissors, tape</t>
  </si>
  <si>
    <t>7. Engineer a Glowing Microbe</t>
  </si>
  <si>
    <t>UV light optional</t>
  </si>
  <si>
    <t>8. Clean Water (3 parts)</t>
  </si>
  <si>
    <t>Sand/gravel/charcoal last many classes</t>
  </si>
  <si>
    <t>9. Design-a-Synbio-Solution</t>
  </si>
  <si>
    <t>Reusable printed card decks</t>
  </si>
  <si>
    <t>TOTAL</t>
  </si>
  <si>
    <t>Full set, every lesson once (consumables + reusables):</t>
  </si>
  <si>
    <t>Consumables cost per student (per class):</t>
  </si>
  <si>
    <t>Typical single-visit cost (intro + 2 activities):</t>
  </si>
  <si>
    <t>~$25-40</t>
  </si>
  <si>
    <t>Materials Detail - by lesson</t>
  </si>
  <si>
    <t>Costs are rough estimates for one class of ~30 students (about 9 groups). Edit the blue Unit cost cells for your own suppliers; Line cost updates automatically.</t>
  </si>
  <si>
    <t>Lesson #</t>
  </si>
  <si>
    <t>Item</t>
  </si>
  <si>
    <t>Qty / class</t>
  </si>
  <si>
    <t>Unit</t>
  </si>
  <si>
    <t>Unit cost ($)</t>
  </si>
  <si>
    <t>Line cost ($)</t>
  </si>
  <si>
    <t>Type &amp; where to get</t>
  </si>
  <si>
    <t>1. Intro</t>
  </si>
  <si>
    <t>Slide deck + projector (linked online)</t>
  </si>
  <si>
    <t>set</t>
  </si>
  <si>
    <t>Reusable (download once) | Free | linked Google Slides</t>
  </si>
  <si>
    <t>2. DNA Helix</t>
  </si>
  <si>
    <t>Licorice/Twizzlers, 2 colors (backbone)</t>
  </si>
  <si>
    <t>packs</t>
  </si>
  <si>
    <t>Consumable | Grocery. Reusable alt: pipe cleaners ~$3</t>
  </si>
  <si>
    <t>Gummies or mini-marshmallows, 4 colors (bases)</t>
  </si>
  <si>
    <t>bags</t>
  </si>
  <si>
    <t>Consumable | Grocery. Reusable alt: pony beads ~$6</t>
  </si>
  <si>
    <t>Toothpicks (rungs)</t>
  </si>
  <si>
    <t>box</t>
  </si>
  <si>
    <t>Consumable | Grocery</t>
  </si>
  <si>
    <t>Paper plates (work surface)</t>
  </si>
  <si>
    <t>pack</t>
  </si>
  <si>
    <t>3. Bracelets</t>
  </si>
  <si>
    <t>Stretchy cord / twine</t>
  </si>
  <si>
    <t>spool</t>
  </si>
  <si>
    <t>Consumable | Craft store</t>
  </si>
  <si>
    <t>Pony beads, 4 colors</t>
  </si>
  <si>
    <t>bulk bag</t>
  </si>
  <si>
    <t>Consumable | Bulk; ~1000 beads (lasts ~2 classes)</t>
  </si>
  <si>
    <t>Codon dictionary printouts</t>
  </si>
  <si>
    <t>Reusable (buy once) | Print from Worksheets pack; laminate to reuse</t>
  </si>
  <si>
    <t>4. Extraction</t>
  </si>
  <si>
    <t>Fresh strawberries</t>
  </si>
  <si>
    <t>berries</t>
  </si>
  <si>
    <t>Consumable | Grocery (1 per group)</t>
  </si>
  <si>
    <t>Resealable sandwich bags (box of 50)</t>
  </si>
  <si>
    <t>Dish soap</t>
  </si>
  <si>
    <t>bottle</t>
  </si>
  <si>
    <t>Consumable | Grocery (lasts many classes)</t>
  </si>
  <si>
    <t>Table salt</t>
  </si>
  <si>
    <t>container</t>
  </si>
  <si>
    <t>Isopropanol 70%+ (rubbing alcohol)</t>
  </si>
  <si>
    <t>16 oz bottle</t>
  </si>
  <si>
    <t>Consumable | Pharmacy. Chill before use</t>
  </si>
  <si>
    <t>Coffee filters</t>
  </si>
  <si>
    <t>Clear plastic cups (50)</t>
  </si>
  <si>
    <t>Coffee stirrers</t>
  </si>
  <si>
    <t>5. Monster</t>
  </si>
  <si>
    <t>Cardstock / paper (cards + templates)</t>
  </si>
  <si>
    <t>portion</t>
  </si>
  <si>
    <t>Consumable | Print from Worksheets pack</t>
  </si>
  <si>
    <t>Glue sticks (pack of 8)</t>
  </si>
  <si>
    <t>Reusable (buy once) | Craft store; shared across classes</t>
  </si>
  <si>
    <t>Crayons / markers</t>
  </si>
  <si>
    <t>Reusable (buy once if needed) | Usually on site</t>
  </si>
  <si>
    <t>6. CRISPR</t>
  </si>
  <si>
    <t>DNA strips, guide cards, edit menu (printouts)</t>
  </si>
  <si>
    <t>Reusable (download + print once) | Print from Worksheets pack</t>
  </si>
  <si>
    <t>Tape</t>
  </si>
  <si>
    <t>rolls</t>
  </si>
  <si>
    <t>Reusable (buy once if needed) | Shared across classes</t>
  </si>
  <si>
    <t>7. Glow Microbe</t>
  </si>
  <si>
    <t>Glow-in-the-dark markers / paint pens</t>
  </si>
  <si>
    <t>Reusable (buy once) | Craft store</t>
  </si>
  <si>
    <t>Glow-in-the-dark stickers (no-UV option)</t>
  </si>
  <si>
    <t>Consumable | Craft store; taken home</t>
  </si>
  <si>
    <t>Microbe templates + GFP gene strips (printouts)</t>
  </si>
  <si>
    <t>UV flashlight (optional reveal)</t>
  </si>
  <si>
    <t>unit</t>
  </si>
  <si>
    <t>Reusable (buy once) | Online; one-time, optional</t>
  </si>
  <si>
    <t>8. Clean Water</t>
  </si>
  <si>
    <t>2-liter bottles (filter housing)</t>
  </si>
  <si>
    <t>bottles</t>
  </si>
  <si>
    <t>Consumable | Recycled | free</t>
  </si>
  <si>
    <t>Activated charcoal</t>
  </si>
  <si>
    <t>small bag</t>
  </si>
  <si>
    <t>Consumable | Pet/aquarium or hardware store</t>
  </si>
  <si>
    <t>Play sand</t>
  </si>
  <si>
    <t>bag</t>
  </si>
  <si>
    <t>Consumable | Hardware store (lasts many classes)</t>
  </si>
  <si>
    <t>Gravel / small stones</t>
  </si>
  <si>
    <t>Cotton balls</t>
  </si>
  <si>
    <t>Food coloring + soil (make “polluted” water)</t>
  </si>
  <si>
    <t>Consumable | Grocery / outside / nature</t>
  </si>
  <si>
    <t>9. Capstone</t>
  </si>
  <si>
    <t>Parts cards, problem cards, worksheets (printouts)</t>
  </si>
  <si>
    <t>Lamination (optional, for reuse)</t>
  </si>
  <si>
    <t>Reusable (buy once) | Optional</t>
  </si>
  <si>
    <t>TOTAL (all materials, one class)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</si>
</sst>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6">
    <font>
      <sz val="11"/>
      <color theme="1"/>
      <name val="Calibri"/>
      <family val="2"/>
      <charset val="1"/>
    </font>
    <font>
      <i/>
      <sz val="10"/>
      <color rgb="FF5A5A5A"/>
      <name val="Arial"/>
      <charset val="1"/>
    </font>
    <font>
      <b/>
      <sz val="10"/>
      <name val="Arial"/>
      <charset val="1"/>
    </font>
    <font>
      <b/>
      <sz val="11"/>
      <color rgb="FF0000FF"/>
      <name val="Arial"/>
      <charset val="1"/>
    </font>
    <font>
      <i/>
      <sz val="9"/>
      <color rgb="FF5A5A5A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sz val="10"/>
      <color rgb="FF008000"/>
      <name val="Arial"/>
      <charset val="1"/>
    </font>
    <font>
      <sz val="9"/>
      <color rgb="FF5A5A5A"/>
      <name val="Arial"/>
      <charset val="1"/>
    </font>
    <font>
      <b/>
      <sz val="11"/>
      <color rgb="FF0B4F58"/>
      <name val="Arial"/>
      <charset val="1"/>
    </font>
    <font>
      <b/>
      <sz val="11"/>
      <color rgb="FF000000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b/>
      <sz val="16"/>
      <color rgb="FF000000"/>
      <name val="Arial"/>
      <charset val="1"/>
    </font>
    <font>
      <b/>
      <sz val="15"/>
      <color rgb="FF000000"/>
      <name val="Arial"/>
    </font>
    <font>
      <b/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6CC"/>
        <bgColor rgb="FFF4FAFB"/>
      </patternFill>
    </fill>
    <fill>
      <patternFill patternType="solid">
        <fgColor rgb="FFF4FAFB"/>
        <bgColor rgb="FFFFFFFF"/>
      </patternFill>
    </fill>
    <fill>
      <patternFill patternType="solid">
        <fgColor rgb="FFE6F2F3"/>
        <bgColor rgb="FFF4FAFB"/>
      </patternFill>
    </fill>
    <fill>
      <patternFill patternType="solid">
        <fgColor rgb="FF13AFCF"/>
        <bgColor indexed="64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4" borderId="1" xfId="0" applyFont="1" applyFill="1" applyBorder="1"/>
    <xf numFmtId="164" fontId="10" fillId="4" borderId="1" xfId="0" applyNumberFormat="1" applyFont="1" applyFill="1" applyBorder="1" applyAlignment="1">
      <alignment horizontal="center"/>
    </xf>
    <xf numFmtId="0" fontId="0" fillId="4" borderId="1" xfId="0" applyFill="1" applyBorder="1"/>
    <xf numFmtId="164" fontId="10" fillId="0" borderId="0" xfId="0" applyNumberFormat="1" applyFont="1" applyAlignment="1">
      <alignment horizontal="center"/>
    </xf>
    <xf numFmtId="0" fontId="6" fillId="0" borderId="0" xfId="0" applyFont="1"/>
    <xf numFmtId="164" fontId="1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164" fontId="12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164" fontId="12" fillId="3" borderId="1" xfId="0" applyNumberFormat="1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/>
    </xf>
    <xf numFmtId="0" fontId="13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5" fillId="4" borderId="1" xfId="0" applyFont="1" applyFill="1" applyBorder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C86"/>
      <rgbColor rgb="FFCCCCCC"/>
      <rgbColor rgb="FF808080"/>
      <rgbColor rgb="FF9999FF"/>
      <rgbColor rgb="FF993366"/>
      <rgbColor rgb="FFFFF6CC"/>
      <rgbColor rgb="FFE6F2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A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5A5A"/>
      <rgbColor rgb="FF969696"/>
      <rgbColor rgb="FF0B4F58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3A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zoomScaleNormal="100" workbookViewId="0">
      <pane ySplit="6" topLeftCell="A7" activePane="bottomLeft" state="frozen"/>
      <selection pane="bottomLeft" activeCell="B13" sqref="B13"/>
    </sheetView>
  </sheetViews>
  <sheetFormatPr defaultColWidth="8.7109375" defaultRowHeight="15"/>
  <cols>
    <col min="1" max="1" width="42" customWidth="1"/>
    <col min="2" max="2" width="27.5703125" customWidth="1"/>
    <col min="3" max="3" width="24" customWidth="1"/>
    <col min="4" max="4" width="71.5703125" customWidth="1"/>
  </cols>
  <sheetData>
    <row r="1" spans="1:4" ht="20.25">
      <c r="A1" s="25" t="s">
        <v>0</v>
      </c>
    </row>
    <row r="2" spans="1:4" ht="30" customHeight="1">
      <c r="A2" s="29" t="s">
        <v>1</v>
      </c>
      <c r="B2" s="29"/>
      <c r="C2" s="29"/>
      <c r="D2" s="29"/>
    </row>
    <row r="4" spans="1:4">
      <c r="A4" s="1" t="s">
        <v>2</v>
      </c>
      <c r="C4" s="2">
        <v>30</v>
      </c>
      <c r="D4" s="3" t="s">
        <v>3</v>
      </c>
    </row>
    <row r="6" spans="1:4" ht="26.85">
      <c r="A6" s="26" t="s">
        <v>4</v>
      </c>
      <c r="B6" s="26" t="s">
        <v>5</v>
      </c>
      <c r="C6" s="26" t="s">
        <v>6</v>
      </c>
      <c r="D6" s="26" t="s">
        <v>7</v>
      </c>
    </row>
    <row r="7" spans="1:4">
      <c r="A7" s="4" t="s">
        <v>8</v>
      </c>
      <c r="B7" s="5">
        <f>SUMIFS('Materials Detail'!$G:$G,'Materials Detail'!$A:$A,1,'Materials Detail'!$H:$H,"Consumable*")</f>
        <v>0</v>
      </c>
      <c r="C7" s="5">
        <f>SUMIFS('Materials Detail'!$G:$G,'Materials Detail'!$A:$A,1,'Materials Detail'!$H:$H,"Reusable*")</f>
        <v>0</v>
      </c>
      <c r="D7" s="6" t="s">
        <v>9</v>
      </c>
    </row>
    <row r="8" spans="1:4">
      <c r="A8" s="7" t="s">
        <v>10</v>
      </c>
      <c r="B8" s="8">
        <f>SUMIFS('Materials Detail'!$G:$G,'Materials Detail'!$A:$A,2,'Materials Detail'!$H:$H,"Consumable*")</f>
        <v>14.5</v>
      </c>
      <c r="C8" s="8">
        <f>SUMIFS('Materials Detail'!$G:$G,'Materials Detail'!$A:$A,2,'Materials Detail'!$H:$H,"Reusable*")</f>
        <v>0</v>
      </c>
      <c r="D8" s="9" t="s">
        <v>11</v>
      </c>
    </row>
    <row r="9" spans="1:4">
      <c r="A9" s="4" t="s">
        <v>12</v>
      </c>
      <c r="B9" s="5">
        <f>SUMIFS('Materials Detail'!$G:$G,'Materials Detail'!$A:$A,3,'Materials Detail'!$H:$H,"Consumable*")</f>
        <v>10</v>
      </c>
      <c r="C9" s="5">
        <f>SUMIFS('Materials Detail'!$G:$G,'Materials Detail'!$A:$A,3,'Materials Detail'!$H:$H,"Reusable*")</f>
        <v>0</v>
      </c>
      <c r="D9" s="6" t="s">
        <v>13</v>
      </c>
    </row>
    <row r="10" spans="1:4">
      <c r="A10" s="7" t="s">
        <v>14</v>
      </c>
      <c r="B10" s="8">
        <f>SUMIFS('Materials Detail'!$G:$G,'Materials Detail'!$A:$A,4,'Materials Detail'!$H:$H,"Consumable*")</f>
        <v>19.5</v>
      </c>
      <c r="C10" s="8">
        <f>SUMIFS('Materials Detail'!$G:$G,'Materials Detail'!$A:$A,4,'Materials Detail'!$H:$H,"Reusable*")</f>
        <v>0</v>
      </c>
      <c r="D10" s="9" t="s">
        <v>15</v>
      </c>
    </row>
    <row r="11" spans="1:4">
      <c r="A11" s="4" t="s">
        <v>16</v>
      </c>
      <c r="B11" s="5">
        <f>SUMIFS('Materials Detail'!$G:$G,'Materials Detail'!$A:$A,5,'Materials Detail'!$H:$H,"Consumable*")</f>
        <v>3</v>
      </c>
      <c r="C11" s="5">
        <f>SUMIFS('Materials Detail'!$G:$G,'Materials Detail'!$A:$A,5,'Materials Detail'!$H:$H,"Reusable*")</f>
        <v>3</v>
      </c>
      <c r="D11" s="6" t="s">
        <v>17</v>
      </c>
    </row>
    <row r="12" spans="1:4">
      <c r="A12" s="7" t="s">
        <v>18</v>
      </c>
      <c r="B12" s="8">
        <f>SUMIFS('Materials Detail'!$G:$G,'Materials Detail'!$A:$A,6,'Materials Detail'!$H:$H,"Consumable*")</f>
        <v>0</v>
      </c>
      <c r="C12" s="8">
        <f>SUMIFS('Materials Detail'!$G:$G,'Materials Detail'!$A:$A,6,'Materials Detail'!$H:$H,"Reusable*")</f>
        <v>1</v>
      </c>
      <c r="D12" s="9" t="s">
        <v>19</v>
      </c>
    </row>
    <row r="13" spans="1:4">
      <c r="A13" s="4" t="s">
        <v>20</v>
      </c>
      <c r="B13" s="5">
        <f>SUMIFS('Materials Detail'!$G:$G,'Materials Detail'!$A:$A,7,'Materials Detail'!$H:$H,"Consumable*")</f>
        <v>4</v>
      </c>
      <c r="C13" s="5">
        <f>SUMIFS('Materials Detail'!$G:$G,'Materials Detail'!$A:$A,7,'Materials Detail'!$H:$H,"Reusable*")</f>
        <v>14</v>
      </c>
      <c r="D13" s="6" t="s">
        <v>21</v>
      </c>
    </row>
    <row r="14" spans="1:4">
      <c r="A14" s="7" t="s">
        <v>22</v>
      </c>
      <c r="B14" s="8">
        <f>SUMIFS('Materials Detail'!$G:$G,'Materials Detail'!$A:$A,8,'Materials Detail'!$H:$H,"Consumable*")</f>
        <v>14</v>
      </c>
      <c r="C14" s="8">
        <f>SUMIFS('Materials Detail'!$G:$G,'Materials Detail'!$A:$A,8,'Materials Detail'!$H:$H,"Reusable*")</f>
        <v>0</v>
      </c>
      <c r="D14" s="9" t="s">
        <v>23</v>
      </c>
    </row>
    <row r="15" spans="1:4">
      <c r="A15" s="4" t="s">
        <v>24</v>
      </c>
      <c r="B15" s="5">
        <f>SUMIFS('Materials Detail'!$G:$G,'Materials Detail'!$A:$A,9,'Materials Detail'!$H:$H,"Consumable*")</f>
        <v>0</v>
      </c>
      <c r="C15" s="5">
        <f>SUMIFS('Materials Detail'!$G:$G,'Materials Detail'!$A:$A,9,'Materials Detail'!$H:$H,"Reusable*")</f>
        <v>2</v>
      </c>
      <c r="D15" s="6" t="s">
        <v>25</v>
      </c>
    </row>
    <row r="16" spans="1:4">
      <c r="A16" s="10" t="s">
        <v>26</v>
      </c>
      <c r="B16" s="11">
        <f>SUM(B7:B15)</f>
        <v>65</v>
      </c>
      <c r="C16" s="11">
        <f>SUM(C7:C15)</f>
        <v>20</v>
      </c>
      <c r="D16" s="12"/>
    </row>
    <row r="18" spans="1:3">
      <c r="A18" s="1" t="s">
        <v>27</v>
      </c>
      <c r="C18" s="13">
        <f>B16+C16</f>
        <v>85</v>
      </c>
    </row>
    <row r="19" spans="1:3">
      <c r="A19" s="14" t="s">
        <v>28</v>
      </c>
      <c r="C19" s="15">
        <f>IF($C$4=0,0,B16/$C$4)</f>
        <v>2.1666666666666665</v>
      </c>
    </row>
    <row r="20" spans="1:3">
      <c r="A20" s="14" t="s">
        <v>29</v>
      </c>
      <c r="C20" s="16" t="s">
        <v>30</v>
      </c>
    </row>
  </sheetData>
  <mergeCells count="1"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tabSelected="1" zoomScaleNormal="100" workbookViewId="0">
      <pane ySplit="4" topLeftCell="A17" activePane="bottomLeft" state="frozen"/>
      <selection pane="bottomLeft" activeCell="H33" sqref="H33"/>
    </sheetView>
  </sheetViews>
  <sheetFormatPr defaultColWidth="8.7109375" defaultRowHeight="15"/>
  <cols>
    <col min="1" max="1" width="10.140625" customWidth="1"/>
    <col min="2" max="2" width="16" customWidth="1"/>
    <col min="3" max="3" width="45.7109375" customWidth="1"/>
    <col min="4" max="4" width="14.140625" customWidth="1"/>
    <col min="5" max="5" width="12" customWidth="1"/>
    <col min="6" max="6" width="14.140625" customWidth="1"/>
    <col min="7" max="7" width="14.5703125" customWidth="1"/>
    <col min="8" max="8" width="54" customWidth="1"/>
  </cols>
  <sheetData>
    <row r="1" spans="1:8" ht="19.5">
      <c r="A1" s="27" t="s">
        <v>31</v>
      </c>
    </row>
    <row r="2" spans="1:8">
      <c r="A2" s="29" t="s">
        <v>32</v>
      </c>
      <c r="B2" s="29"/>
      <c r="C2" s="29"/>
      <c r="D2" s="29"/>
      <c r="E2" s="29"/>
      <c r="F2" s="29"/>
      <c r="G2" s="29"/>
      <c r="H2" s="29"/>
    </row>
    <row r="4" spans="1:8" ht="26.85">
      <c r="A4" s="26" t="s">
        <v>33</v>
      </c>
      <c r="B4" s="26" t="s">
        <v>4</v>
      </c>
      <c r="C4" s="26" t="s">
        <v>34</v>
      </c>
      <c r="D4" s="26" t="s">
        <v>35</v>
      </c>
      <c r="E4" s="26" t="s">
        <v>36</v>
      </c>
      <c r="F4" s="26" t="s">
        <v>37</v>
      </c>
      <c r="G4" s="26" t="s">
        <v>38</v>
      </c>
      <c r="H4" s="26" t="s">
        <v>39</v>
      </c>
    </row>
    <row r="5" spans="1:8">
      <c r="A5" s="17">
        <v>1</v>
      </c>
      <c r="B5" s="4" t="s">
        <v>40</v>
      </c>
      <c r="C5" s="18" t="s">
        <v>41</v>
      </c>
      <c r="D5" s="17">
        <v>1</v>
      </c>
      <c r="E5" s="17" t="s">
        <v>42</v>
      </c>
      <c r="F5" s="19">
        <v>0</v>
      </c>
      <c r="G5" s="20">
        <f>D5*F5</f>
        <v>0</v>
      </c>
      <c r="H5" s="6" t="s">
        <v>43</v>
      </c>
    </row>
    <row r="6" spans="1:8">
      <c r="A6" s="21">
        <v>2</v>
      </c>
      <c r="B6" s="7" t="s">
        <v>44</v>
      </c>
      <c r="C6" s="22" t="s">
        <v>45</v>
      </c>
      <c r="D6" s="21">
        <v>2</v>
      </c>
      <c r="E6" s="21" t="s">
        <v>46</v>
      </c>
      <c r="F6" s="23">
        <v>3</v>
      </c>
      <c r="G6" s="24">
        <f>D6*F6</f>
        <v>6</v>
      </c>
      <c r="H6" s="9" t="s">
        <v>47</v>
      </c>
    </row>
    <row r="7" spans="1:8">
      <c r="A7" s="17">
        <v>2</v>
      </c>
      <c r="B7" s="4" t="s">
        <v>44</v>
      </c>
      <c r="C7" s="18" t="s">
        <v>48</v>
      </c>
      <c r="D7" s="17">
        <v>2</v>
      </c>
      <c r="E7" s="17" t="s">
        <v>49</v>
      </c>
      <c r="F7" s="19">
        <v>2.5</v>
      </c>
      <c r="G7" s="20">
        <f>D7*F7</f>
        <v>5</v>
      </c>
      <c r="H7" s="6" t="s">
        <v>50</v>
      </c>
    </row>
    <row r="8" spans="1:8">
      <c r="A8" s="21">
        <v>2</v>
      </c>
      <c r="B8" s="7" t="s">
        <v>44</v>
      </c>
      <c r="C8" s="22" t="s">
        <v>51</v>
      </c>
      <c r="D8" s="21">
        <v>1</v>
      </c>
      <c r="E8" s="21" t="s">
        <v>52</v>
      </c>
      <c r="F8" s="23">
        <v>1.5</v>
      </c>
      <c r="G8" s="24">
        <f>D8*F8</f>
        <v>1.5</v>
      </c>
      <c r="H8" s="9" t="s">
        <v>53</v>
      </c>
    </row>
    <row r="9" spans="1:8">
      <c r="A9" s="17">
        <v>2</v>
      </c>
      <c r="B9" s="4" t="s">
        <v>44</v>
      </c>
      <c r="C9" s="18" t="s">
        <v>54</v>
      </c>
      <c r="D9" s="17">
        <v>1</v>
      </c>
      <c r="E9" s="17" t="s">
        <v>55</v>
      </c>
      <c r="F9" s="19">
        <v>2</v>
      </c>
      <c r="G9" s="20">
        <f>D9*F9</f>
        <v>2</v>
      </c>
      <c r="H9" s="6" t="s">
        <v>53</v>
      </c>
    </row>
    <row r="10" spans="1:8">
      <c r="A10" s="21">
        <v>3</v>
      </c>
      <c r="B10" s="7" t="s">
        <v>56</v>
      </c>
      <c r="C10" s="22" t="s">
        <v>57</v>
      </c>
      <c r="D10" s="21">
        <v>1</v>
      </c>
      <c r="E10" s="21" t="s">
        <v>58</v>
      </c>
      <c r="F10" s="23">
        <v>4</v>
      </c>
      <c r="G10" s="24">
        <f>D10*F10</f>
        <v>4</v>
      </c>
      <c r="H10" s="9" t="s">
        <v>59</v>
      </c>
    </row>
    <row r="11" spans="1:8">
      <c r="A11" s="17">
        <v>3</v>
      </c>
      <c r="B11" s="4" t="s">
        <v>56</v>
      </c>
      <c r="C11" s="18" t="s">
        <v>60</v>
      </c>
      <c r="D11" s="17">
        <v>1</v>
      </c>
      <c r="E11" s="17" t="s">
        <v>61</v>
      </c>
      <c r="F11" s="19">
        <v>6</v>
      </c>
      <c r="G11" s="20">
        <f>D11*F11</f>
        <v>6</v>
      </c>
      <c r="H11" s="6" t="s">
        <v>62</v>
      </c>
    </row>
    <row r="12" spans="1:8" ht="22.5">
      <c r="A12" s="21">
        <v>3</v>
      </c>
      <c r="B12" s="7" t="s">
        <v>56</v>
      </c>
      <c r="C12" s="22" t="s">
        <v>63</v>
      </c>
      <c r="D12" s="21">
        <v>1</v>
      </c>
      <c r="E12" s="21" t="s">
        <v>42</v>
      </c>
      <c r="F12" s="23">
        <v>0</v>
      </c>
      <c r="G12" s="24">
        <f>D12*F12</f>
        <v>0</v>
      </c>
      <c r="H12" s="9" t="s">
        <v>64</v>
      </c>
    </row>
    <row r="13" spans="1:8">
      <c r="A13" s="17">
        <v>4</v>
      </c>
      <c r="B13" s="4" t="s">
        <v>65</v>
      </c>
      <c r="C13" s="18" t="s">
        <v>66</v>
      </c>
      <c r="D13" s="17">
        <v>10</v>
      </c>
      <c r="E13" s="17" t="s">
        <v>67</v>
      </c>
      <c r="F13" s="19">
        <v>0.4</v>
      </c>
      <c r="G13" s="20">
        <f>D13*F13</f>
        <v>4</v>
      </c>
      <c r="H13" s="6" t="s">
        <v>68</v>
      </c>
    </row>
    <row r="14" spans="1:8">
      <c r="A14" s="21">
        <v>4</v>
      </c>
      <c r="B14" s="7" t="s">
        <v>65</v>
      </c>
      <c r="C14" s="22" t="s">
        <v>69</v>
      </c>
      <c r="D14" s="21">
        <v>1</v>
      </c>
      <c r="E14" s="21" t="s">
        <v>52</v>
      </c>
      <c r="F14" s="23">
        <v>3</v>
      </c>
      <c r="G14" s="24">
        <f>D14*F14</f>
        <v>3</v>
      </c>
      <c r="H14" s="9" t="s">
        <v>53</v>
      </c>
    </row>
    <row r="15" spans="1:8">
      <c r="A15" s="17">
        <v>4</v>
      </c>
      <c r="B15" s="4" t="s">
        <v>65</v>
      </c>
      <c r="C15" s="18" t="s">
        <v>70</v>
      </c>
      <c r="D15" s="17">
        <v>1</v>
      </c>
      <c r="E15" s="17" t="s">
        <v>71</v>
      </c>
      <c r="F15" s="19">
        <v>2</v>
      </c>
      <c r="G15" s="20">
        <f>D15*F15</f>
        <v>2</v>
      </c>
      <c r="H15" s="6" t="s">
        <v>72</v>
      </c>
    </row>
    <row r="16" spans="1:8">
      <c r="A16" s="21">
        <v>4</v>
      </c>
      <c r="B16" s="7" t="s">
        <v>65</v>
      </c>
      <c r="C16" s="22" t="s">
        <v>73</v>
      </c>
      <c r="D16" s="21">
        <v>1</v>
      </c>
      <c r="E16" s="21" t="s">
        <v>74</v>
      </c>
      <c r="F16" s="23">
        <v>1</v>
      </c>
      <c r="G16" s="24">
        <f>D16*F16</f>
        <v>1</v>
      </c>
      <c r="H16" s="9" t="s">
        <v>72</v>
      </c>
    </row>
    <row r="17" spans="1:8">
      <c r="A17" s="17">
        <v>4</v>
      </c>
      <c r="B17" s="4" t="s">
        <v>65</v>
      </c>
      <c r="C17" s="18" t="s">
        <v>75</v>
      </c>
      <c r="D17" s="17">
        <v>1</v>
      </c>
      <c r="E17" s="17" t="s">
        <v>76</v>
      </c>
      <c r="F17" s="19">
        <v>3</v>
      </c>
      <c r="G17" s="20">
        <f>D17*F17</f>
        <v>3</v>
      </c>
      <c r="H17" s="6" t="s">
        <v>77</v>
      </c>
    </row>
    <row r="18" spans="1:8">
      <c r="A18" s="21">
        <v>4</v>
      </c>
      <c r="B18" s="7" t="s">
        <v>65</v>
      </c>
      <c r="C18" s="22" t="s">
        <v>78</v>
      </c>
      <c r="D18" s="21">
        <v>1</v>
      </c>
      <c r="E18" s="21" t="s">
        <v>55</v>
      </c>
      <c r="F18" s="23">
        <v>2</v>
      </c>
      <c r="G18" s="24">
        <f>D18*F18</f>
        <v>2</v>
      </c>
      <c r="H18" s="9" t="s">
        <v>53</v>
      </c>
    </row>
    <row r="19" spans="1:8">
      <c r="A19" s="17">
        <v>4</v>
      </c>
      <c r="B19" s="4" t="s">
        <v>65</v>
      </c>
      <c r="C19" s="18" t="s">
        <v>79</v>
      </c>
      <c r="D19" s="17">
        <v>1</v>
      </c>
      <c r="E19" s="17" t="s">
        <v>55</v>
      </c>
      <c r="F19" s="19">
        <v>3</v>
      </c>
      <c r="G19" s="20">
        <f>D19*F19</f>
        <v>3</v>
      </c>
      <c r="H19" s="9" t="s">
        <v>53</v>
      </c>
    </row>
    <row r="20" spans="1:8">
      <c r="A20" s="21">
        <v>4</v>
      </c>
      <c r="B20" s="7" t="s">
        <v>65</v>
      </c>
      <c r="C20" s="22" t="s">
        <v>80</v>
      </c>
      <c r="D20" s="21">
        <v>1</v>
      </c>
      <c r="E20" s="21" t="s">
        <v>55</v>
      </c>
      <c r="F20" s="23">
        <v>1.5</v>
      </c>
      <c r="G20" s="24">
        <f>D20*F20</f>
        <v>1.5</v>
      </c>
      <c r="H20" s="9" t="s">
        <v>53</v>
      </c>
    </row>
    <row r="21" spans="1:8">
      <c r="A21" s="17">
        <v>5</v>
      </c>
      <c r="B21" s="4" t="s">
        <v>81</v>
      </c>
      <c r="C21" s="18" t="s">
        <v>82</v>
      </c>
      <c r="D21" s="17">
        <v>1</v>
      </c>
      <c r="E21" s="17" t="s">
        <v>83</v>
      </c>
      <c r="F21" s="19">
        <v>3</v>
      </c>
      <c r="G21" s="20">
        <f>D21*F21</f>
        <v>3</v>
      </c>
      <c r="H21" s="6" t="s">
        <v>84</v>
      </c>
    </row>
    <row r="22" spans="1:8">
      <c r="A22" s="21">
        <v>5</v>
      </c>
      <c r="B22" s="7" t="s">
        <v>81</v>
      </c>
      <c r="C22" s="22" t="s">
        <v>85</v>
      </c>
      <c r="D22" s="21">
        <v>1</v>
      </c>
      <c r="E22" s="21" t="s">
        <v>55</v>
      </c>
      <c r="F22" s="23">
        <v>3</v>
      </c>
      <c r="G22" s="24">
        <f>D22*F22</f>
        <v>3</v>
      </c>
      <c r="H22" s="9" t="s">
        <v>86</v>
      </c>
    </row>
    <row r="23" spans="1:8">
      <c r="A23" s="17">
        <v>5</v>
      </c>
      <c r="B23" s="4" t="s">
        <v>81</v>
      </c>
      <c r="C23" s="18" t="s">
        <v>87</v>
      </c>
      <c r="D23" s="17">
        <v>1</v>
      </c>
      <c r="E23" s="17" t="s">
        <v>42</v>
      </c>
      <c r="F23" s="19">
        <v>0</v>
      </c>
      <c r="G23" s="20">
        <f>D23*F23</f>
        <v>0</v>
      </c>
      <c r="H23" s="6" t="s">
        <v>88</v>
      </c>
    </row>
    <row r="24" spans="1:8">
      <c r="A24" s="21">
        <v>6</v>
      </c>
      <c r="B24" s="7" t="s">
        <v>89</v>
      </c>
      <c r="C24" s="22" t="s">
        <v>90</v>
      </c>
      <c r="D24" s="21">
        <v>1</v>
      </c>
      <c r="E24" s="21" t="s">
        <v>42</v>
      </c>
      <c r="F24" s="23">
        <v>0</v>
      </c>
      <c r="G24" s="24">
        <f>D24*F24</f>
        <v>0</v>
      </c>
      <c r="H24" s="9" t="s">
        <v>91</v>
      </c>
    </row>
    <row r="25" spans="1:8">
      <c r="A25" s="17">
        <v>6</v>
      </c>
      <c r="B25" s="4" t="s">
        <v>89</v>
      </c>
      <c r="C25" s="18" t="s">
        <v>92</v>
      </c>
      <c r="D25" s="17">
        <v>2</v>
      </c>
      <c r="E25" s="17" t="s">
        <v>93</v>
      </c>
      <c r="F25" s="19">
        <v>0.5</v>
      </c>
      <c r="G25" s="20">
        <f>D25*F25</f>
        <v>1</v>
      </c>
      <c r="H25" s="6" t="s">
        <v>94</v>
      </c>
    </row>
    <row r="26" spans="1:8">
      <c r="A26" s="21">
        <v>7</v>
      </c>
      <c r="B26" s="7" t="s">
        <v>95</v>
      </c>
      <c r="C26" s="22" t="s">
        <v>96</v>
      </c>
      <c r="D26" s="21">
        <v>1</v>
      </c>
      <c r="E26" s="21" t="s">
        <v>42</v>
      </c>
      <c r="F26" s="23">
        <v>6</v>
      </c>
      <c r="G26" s="24">
        <f>D26*F26</f>
        <v>6</v>
      </c>
      <c r="H26" s="9" t="s">
        <v>97</v>
      </c>
    </row>
    <row r="27" spans="1:8">
      <c r="A27" s="17">
        <v>7</v>
      </c>
      <c r="B27" s="4" t="s">
        <v>95</v>
      </c>
      <c r="C27" s="18" t="s">
        <v>98</v>
      </c>
      <c r="D27" s="17">
        <v>1</v>
      </c>
      <c r="E27" s="17" t="s">
        <v>55</v>
      </c>
      <c r="F27" s="19">
        <v>4</v>
      </c>
      <c r="G27" s="20">
        <f>D27*F27</f>
        <v>4</v>
      </c>
      <c r="H27" s="6" t="s">
        <v>99</v>
      </c>
    </row>
    <row r="28" spans="1:8">
      <c r="A28" s="21">
        <v>7</v>
      </c>
      <c r="B28" s="7" t="s">
        <v>95</v>
      </c>
      <c r="C28" s="22" t="s">
        <v>100</v>
      </c>
      <c r="D28" s="21">
        <v>1</v>
      </c>
      <c r="E28" s="21" t="s">
        <v>42</v>
      </c>
      <c r="F28" s="23">
        <v>0</v>
      </c>
      <c r="G28" s="24">
        <f>D28*F28</f>
        <v>0</v>
      </c>
      <c r="H28" s="9" t="s">
        <v>91</v>
      </c>
    </row>
    <row r="29" spans="1:8">
      <c r="A29" s="17">
        <v>7</v>
      </c>
      <c r="B29" s="4" t="s">
        <v>95</v>
      </c>
      <c r="C29" s="18" t="s">
        <v>101</v>
      </c>
      <c r="D29" s="17">
        <v>1</v>
      </c>
      <c r="E29" s="17" t="s">
        <v>102</v>
      </c>
      <c r="F29" s="19">
        <v>8</v>
      </c>
      <c r="G29" s="20">
        <f>D29*F29</f>
        <v>8</v>
      </c>
      <c r="H29" s="6" t="s">
        <v>103</v>
      </c>
    </row>
    <row r="30" spans="1:8">
      <c r="A30" s="21">
        <v>8</v>
      </c>
      <c r="B30" s="7" t="s">
        <v>104</v>
      </c>
      <c r="C30" s="22" t="s">
        <v>105</v>
      </c>
      <c r="D30" s="21">
        <v>10</v>
      </c>
      <c r="E30" s="21" t="s">
        <v>106</v>
      </c>
      <c r="F30" s="23">
        <v>0</v>
      </c>
      <c r="G30" s="24">
        <f>D30*F30</f>
        <v>0</v>
      </c>
      <c r="H30" s="9" t="s">
        <v>107</v>
      </c>
    </row>
    <row r="31" spans="1:8">
      <c r="A31" s="17">
        <v>8</v>
      </c>
      <c r="B31" s="4" t="s">
        <v>104</v>
      </c>
      <c r="C31" s="18" t="s">
        <v>108</v>
      </c>
      <c r="D31" s="17">
        <v>1</v>
      </c>
      <c r="E31" s="17" t="s">
        <v>109</v>
      </c>
      <c r="F31" s="19">
        <v>5</v>
      </c>
      <c r="G31" s="20">
        <f>D31*F31</f>
        <v>5</v>
      </c>
      <c r="H31" s="6" t="s">
        <v>110</v>
      </c>
    </row>
    <row r="32" spans="1:8">
      <c r="A32" s="21">
        <v>8</v>
      </c>
      <c r="B32" s="7" t="s">
        <v>104</v>
      </c>
      <c r="C32" s="22" t="s">
        <v>111</v>
      </c>
      <c r="D32" s="21">
        <v>1</v>
      </c>
      <c r="E32" s="21" t="s">
        <v>112</v>
      </c>
      <c r="F32" s="23">
        <v>3</v>
      </c>
      <c r="G32" s="24">
        <f>D32*F32</f>
        <v>3</v>
      </c>
      <c r="H32" s="9" t="s">
        <v>113</v>
      </c>
    </row>
    <row r="33" spans="1:8">
      <c r="A33" s="17">
        <v>8</v>
      </c>
      <c r="B33" s="4" t="s">
        <v>104</v>
      </c>
      <c r="C33" s="18" t="s">
        <v>114</v>
      </c>
      <c r="D33" s="17">
        <v>1</v>
      </c>
      <c r="E33" s="17" t="s">
        <v>112</v>
      </c>
      <c r="F33" s="19">
        <v>3</v>
      </c>
      <c r="G33" s="20">
        <f>D33*F33</f>
        <v>3</v>
      </c>
      <c r="H33" s="6" t="s">
        <v>113</v>
      </c>
    </row>
    <row r="34" spans="1:8">
      <c r="A34" s="21">
        <v>8</v>
      </c>
      <c r="B34" s="7" t="s">
        <v>104</v>
      </c>
      <c r="C34" s="22" t="s">
        <v>115</v>
      </c>
      <c r="D34" s="21">
        <v>1</v>
      </c>
      <c r="E34" s="21" t="s">
        <v>112</v>
      </c>
      <c r="F34" s="23">
        <v>2</v>
      </c>
      <c r="G34" s="24">
        <f>D34*F34</f>
        <v>2</v>
      </c>
      <c r="H34" s="9" t="s">
        <v>53</v>
      </c>
    </row>
    <row r="35" spans="1:8">
      <c r="A35" s="17">
        <v>8</v>
      </c>
      <c r="B35" s="4" t="s">
        <v>104</v>
      </c>
      <c r="C35" s="18" t="s">
        <v>116</v>
      </c>
      <c r="D35" s="17">
        <v>1</v>
      </c>
      <c r="E35" s="17" t="s">
        <v>42</v>
      </c>
      <c r="F35" s="19">
        <v>1</v>
      </c>
      <c r="G35" s="20">
        <f>D35*F35</f>
        <v>1</v>
      </c>
      <c r="H35" s="6" t="s">
        <v>117</v>
      </c>
    </row>
    <row r="36" spans="1:8">
      <c r="A36" s="21">
        <v>9</v>
      </c>
      <c r="B36" s="7" t="s">
        <v>118</v>
      </c>
      <c r="C36" s="22" t="s">
        <v>119</v>
      </c>
      <c r="D36" s="21">
        <v>1</v>
      </c>
      <c r="E36" s="21" t="s">
        <v>42</v>
      </c>
      <c r="F36" s="23">
        <v>0</v>
      </c>
      <c r="G36" s="24">
        <f>D36*F36</f>
        <v>0</v>
      </c>
      <c r="H36" s="9" t="s">
        <v>91</v>
      </c>
    </row>
    <row r="37" spans="1:8">
      <c r="A37" s="17">
        <v>9</v>
      </c>
      <c r="B37" s="4" t="s">
        <v>118</v>
      </c>
      <c r="C37" s="18" t="s">
        <v>120</v>
      </c>
      <c r="D37" s="17">
        <v>1</v>
      </c>
      <c r="E37" s="17" t="s">
        <v>42</v>
      </c>
      <c r="F37" s="19">
        <v>2</v>
      </c>
      <c r="G37" s="20">
        <f>D37*F37</f>
        <v>2</v>
      </c>
      <c r="H37" s="6" t="s">
        <v>121</v>
      </c>
    </row>
    <row r="38" spans="1:8">
      <c r="A38" s="12"/>
      <c r="B38" s="12"/>
      <c r="C38" s="28" t="s">
        <v>122</v>
      </c>
      <c r="D38" s="12"/>
      <c r="E38" s="12"/>
      <c r="F38" s="12"/>
      <c r="G38" s="11">
        <f>SUM(G5:G37)</f>
        <v>85</v>
      </c>
      <c r="H38" s="12"/>
    </row>
  </sheetData>
  <mergeCells count="1">
    <mergeCell ref="A2:H2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2026-06-23T04:19:15Z</dcterms:created>
  <dcterms:modified xsi:type="dcterms:W3CDTF">2026-06-24T05:20:02Z</dcterms:modified>
  <cp:category/>
  <cp:contentStatus/>
</cp:coreProperties>
</file>